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Marketing\Business\Web\2019\"/>
    </mc:Choice>
  </mc:AlternateContent>
  <bookViews>
    <workbookView xWindow="240" yWindow="75" windowWidth="20115" windowHeight="7995"/>
  </bookViews>
  <sheets>
    <sheet name="Term " sheetId="1" r:id="rId1"/>
    <sheet name="Line" sheetId="2" r:id="rId2"/>
  </sheets>
  <definedNames>
    <definedName name="_xlnm.Print_Area" localSheetId="1">Line!$A$1:$H$49</definedName>
    <definedName name="_xlnm.Print_Area" localSheetId="0">'Term '!$A$1:$H$49</definedName>
  </definedNames>
  <calcPr calcId="152511"/>
</workbook>
</file>

<file path=xl/calcChain.xml><?xml version="1.0" encoding="utf-8"?>
<calcChain xmlns="http://schemas.openxmlformats.org/spreadsheetml/2006/main">
  <c r="C26" i="2" l="1"/>
  <c r="C27" i="2"/>
  <c r="C28" i="2" l="1"/>
  <c r="C42" i="2"/>
  <c r="E41" i="2"/>
  <c r="C41" i="2"/>
  <c r="E36" i="2"/>
  <c r="C36" i="2"/>
  <c r="E35" i="2"/>
  <c r="C35" i="2"/>
  <c r="E34" i="2"/>
  <c r="E37" i="2" s="1"/>
  <c r="C34" i="2"/>
  <c r="E27" i="2"/>
  <c r="E26" i="2"/>
  <c r="C33" i="2"/>
  <c r="E33" i="2" l="1"/>
  <c r="E28" i="2"/>
  <c r="E29" i="2" s="1"/>
  <c r="C37" i="2"/>
  <c r="E40" i="2"/>
  <c r="E44" i="2" s="1"/>
  <c r="E45" i="2" s="1"/>
  <c r="C40" i="2"/>
  <c r="C44" i="2" s="1"/>
  <c r="G37" i="2"/>
  <c r="C30" i="2"/>
  <c r="C41" i="1"/>
  <c r="G44" i="2" l="1"/>
  <c r="E30" i="2"/>
  <c r="G30" i="2" s="1"/>
  <c r="C45" i="2"/>
  <c r="G45" i="2" s="1"/>
  <c r="C42" i="1"/>
  <c r="E41" i="1"/>
  <c r="E36" i="1"/>
  <c r="C36" i="1"/>
  <c r="E35" i="1"/>
  <c r="C35" i="1"/>
  <c r="E34" i="1"/>
  <c r="C34" i="1"/>
  <c r="E27" i="1"/>
  <c r="C27" i="1"/>
  <c r="E26" i="1"/>
  <c r="C26" i="1"/>
  <c r="E28" i="1" l="1"/>
  <c r="E29" i="1" s="1"/>
  <c r="C28" i="1"/>
  <c r="C29" i="1" s="1"/>
  <c r="E33" i="1"/>
  <c r="C37" i="1"/>
  <c r="E37" i="1"/>
  <c r="E40" i="1" s="1"/>
  <c r="E44" i="1" s="1"/>
  <c r="E45" i="1" s="1"/>
  <c r="C33" i="1"/>
  <c r="C40" i="1" l="1"/>
  <c r="C44" i="1" s="1"/>
  <c r="G44" i="1" s="1"/>
  <c r="G37" i="1"/>
  <c r="C30" i="1"/>
  <c r="E30" i="1"/>
  <c r="C45" i="1" l="1"/>
  <c r="G45" i="1" s="1"/>
  <c r="G30" i="1"/>
</calcChain>
</file>

<file path=xl/sharedStrings.xml><?xml version="1.0" encoding="utf-8"?>
<sst xmlns="http://schemas.openxmlformats.org/spreadsheetml/2006/main" count="104" uniqueCount="43">
  <si>
    <t>Pro-Rata</t>
  </si>
  <si>
    <t>Leveraged</t>
  </si>
  <si>
    <t>Loan Amount</t>
  </si>
  <si>
    <t>Insurance %</t>
  </si>
  <si>
    <t>Fee Total</t>
  </si>
  <si>
    <t>Variance</t>
  </si>
  <si>
    <t>Default Balance</t>
  </si>
  <si>
    <t>Leveraged Insurance %</t>
  </si>
  <si>
    <t>Inputs</t>
  </si>
  <si>
    <t>Term Loans</t>
  </si>
  <si>
    <t>Line of Credit</t>
  </si>
  <si>
    <t>Balance at Default</t>
  </si>
  <si>
    <t>Disposition / Liquidation of Collateral</t>
  </si>
  <si>
    <t>Leveraged Claim Paid</t>
  </si>
  <si>
    <t>Lender Loss</t>
  </si>
  <si>
    <t>Pro-Rata claims are based on the lowest of two scenarios</t>
  </si>
  <si>
    <t>Pro-Rata Claim Paid</t>
  </si>
  <si>
    <t>Insured Balance</t>
  </si>
  <si>
    <t>Press [Tab] or [Shift][Tab] to move between fields.</t>
  </si>
  <si>
    <t>Interactive Comparison Tool:</t>
  </si>
  <si>
    <t>Pro-Rata Insurance %</t>
  </si>
  <si>
    <t>Year-1 Fee</t>
  </si>
  <si>
    <t>Year-1 Fee (&lt;$1MM = 2% / &gt;$1MM 2.25%)</t>
  </si>
  <si>
    <t>Reasonable Collection Costs &amp; 90 Days of Interest</t>
  </si>
  <si>
    <t>Reasonable Collection Costs &amp; 90 days of Interest</t>
  </si>
  <si>
    <t>Lender Loss Prior to Submission</t>
  </si>
  <si>
    <t xml:space="preserve">Leveraged claims are based on the lowest of three scenarios </t>
  </si>
  <si>
    <t>1.  100% of the Lender's Loss</t>
  </si>
  <si>
    <t>1.  Lender Loss Prior to Submission * Insurance %</t>
  </si>
  <si>
    <t>2.  Loan Balance at Default + Collection Costs * Insurance %</t>
  </si>
  <si>
    <t>3.  Original Insured Balance</t>
  </si>
  <si>
    <t xml:space="preserve">2.  Original Insured Balance  </t>
  </si>
  <si>
    <t>Enter your assumptions about the loan including the insurance percentage you would seek on a pro-rata and leveraged basis to help determine which type of insurance you will seek from FAME. This interactive model uses the annual fee option; 3- and 5-year fee options are also available.</t>
  </si>
  <si>
    <t>Reasonable Collection Costs &amp; 90 of Days Interest (CC)</t>
  </si>
  <si>
    <t xml:space="preserve">This simplified tool is provided for illustration purposes only and is intended to highlight differences in methodology for calculation of claim payments between leveraged and pro-rata insurance. While accurate for the examples tested, each FAME insurance claim is analyzed based on the terms of the Master Loan Insurance Agreement, the Loan Insurance Authorization, and the facts and circumstances of each claim, which may differ from the result calculated by the tool. </t>
  </si>
  <si>
    <t>Leveraged vs. Pro-Rata Insurance for Term Loan</t>
  </si>
  <si>
    <t>Leveraged vs. Pro-Rata Insurance for Working Line of Credit</t>
  </si>
  <si>
    <t>FAME’s Loan Insurance Program provides two types of insurance coverage: Leveraged and Pro-Rata.</t>
  </si>
  <si>
    <r>
      <t>Year-1 Fee (</t>
    </r>
    <r>
      <rPr>
        <u/>
        <sz val="11"/>
        <color theme="1"/>
        <rFont val="Calibri"/>
        <family val="2"/>
        <scheme val="minor"/>
      </rPr>
      <t>&lt;</t>
    </r>
    <r>
      <rPr>
        <sz val="11"/>
        <color theme="1"/>
        <rFont val="Calibri"/>
        <family val="2"/>
        <scheme val="minor"/>
      </rPr>
      <t>$1MM = 2% / &gt;$1MM 2.25%)</t>
    </r>
  </si>
  <si>
    <t>For term loans, you can opt for up to 90% insurance of a loan on a pro-rata basis, or up to 25% insurance on a leveraged basis (up to $2,500,000); 100% pro-rata insurance may be available for loans to veterans. FAME exposure to any one relationship may not exceed $5,250,000. (This amount is reviewed and set annually. Please verify this amount with FAME.)  FAME's Online Answer Program (OLA) limits insurance coverage to $750,000.</t>
  </si>
  <si>
    <t xml:space="preserve">For Working Capital Lines you can opt for up to 90% pro-rata insurance limited to $1,000,000 of FAME exposure, or up to 20% leveraged insurance limited to $1,000,000 of FAME exposure.  FAME's Online Answer Program (OLA) limits coverage to $750,000.  </t>
  </si>
  <si>
    <t>(For Line of Credit comparison, please click on the "Line" tab at the bottom of the page.)</t>
  </si>
  <si>
    <t>(For Term Loan comparison, please click on the "Term" tab at the bottom of the page.)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</si>
</sst>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_);\(&quot;$&quot;#,##0\)"/>
    <numFmt numFmtId="6" formatCode="&quot;$&quot;#,##0_);[Red]\(&quot;$&quot;#,##0\)"/>
    <numFmt numFmtId="44" formatCode="_(&quot;$&quot;* #,##0.00_);_(&quot;$&quot;* \(#,##0.00\);_(&quot;$&quot;* &quot;-&quot;??_);_(@_)"/>
    <numFmt numFmtId="164" formatCode="0.0%"/>
  </numFmts>
  <fonts count="8" x14ac:knownFonts="1">
    <font>
      <sz val="11"/>
      <color theme="1"/>
      <name val="Calibri"/>
      <family val="2"/>
      <scheme val="minor"/>
    </font>
    <font>
      <sz val="11"/>
      <color theme="1"/>
      <name val="Calibri"/>
      <family val="2"/>
      <scheme val="minor"/>
    </font>
    <font>
      <b/>
      <sz val="11"/>
      <color theme="1"/>
      <name val="Calibri"/>
      <family val="2"/>
      <scheme val="minor"/>
    </font>
    <font>
      <i/>
      <sz val="9"/>
      <color theme="1"/>
      <name val="Calibri"/>
      <family val="2"/>
      <scheme val="minor"/>
    </font>
    <font>
      <b/>
      <i/>
      <sz val="18"/>
      <color theme="1"/>
      <name val="Calibri"/>
      <family val="2"/>
      <scheme val="minor"/>
    </font>
    <font>
      <b/>
      <sz val="11"/>
      <color theme="0"/>
      <name val="Calibri"/>
      <family val="2"/>
      <scheme val="minor"/>
    </font>
    <font>
      <b/>
      <sz val="24"/>
      <color theme="1"/>
      <name val="Calibri"/>
      <family val="2"/>
      <scheme val="minor"/>
    </font>
    <font>
      <u/>
      <sz val="11"/>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rgb="FF0194D3"/>
        <bgColor indexed="64"/>
      </patternFill>
    </fill>
  </fills>
  <borders count="1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0">
    <xf numFmtId="0" fontId="0" fillId="0" borderId="0" xfId="0"/>
    <xf numFmtId="0" fontId="0" fillId="0" borderId="0" xfId="0" applyAlignment="1">
      <alignment horizontal="center"/>
    </xf>
    <xf numFmtId="0" fontId="0" fillId="0" borderId="3" xfId="0" applyBorder="1"/>
    <xf numFmtId="0" fontId="0" fillId="0" borderId="5" xfId="0" applyBorder="1"/>
    <xf numFmtId="0" fontId="0" fillId="0" borderId="0" xfId="0" applyProtection="1"/>
    <xf numFmtId="0" fontId="0" fillId="0" borderId="0" xfId="0" applyAlignment="1" applyProtection="1">
      <alignment horizontal="center"/>
    </xf>
    <xf numFmtId="0" fontId="0" fillId="0" borderId="1" xfId="0" applyBorder="1" applyProtection="1"/>
    <xf numFmtId="0" fontId="0" fillId="0" borderId="3" xfId="0" applyBorder="1" applyProtection="1"/>
    <xf numFmtId="0" fontId="0" fillId="0" borderId="0" xfId="0" applyBorder="1" applyProtection="1"/>
    <xf numFmtId="0" fontId="0" fillId="0" borderId="4" xfId="0" applyBorder="1" applyAlignment="1" applyProtection="1">
      <alignment horizontal="center"/>
    </xf>
    <xf numFmtId="0" fontId="0" fillId="0" borderId="5" xfId="0" applyBorder="1" applyProtection="1"/>
    <xf numFmtId="6" fontId="0" fillId="0" borderId="6" xfId="0" applyNumberFormat="1" applyBorder="1" applyAlignment="1" applyProtection="1">
      <alignment horizontal="center"/>
    </xf>
    <xf numFmtId="6" fontId="0" fillId="0" borderId="0" xfId="0" applyNumberFormat="1" applyBorder="1" applyAlignment="1" applyProtection="1">
      <alignment horizontal="center"/>
    </xf>
    <xf numFmtId="0" fontId="0" fillId="0" borderId="0" xfId="0" applyBorder="1" applyAlignment="1" applyProtection="1">
      <alignment horizontal="center"/>
    </xf>
    <xf numFmtId="6" fontId="0" fillId="0" borderId="0" xfId="0" applyNumberFormat="1" applyBorder="1" applyProtection="1"/>
    <xf numFmtId="0" fontId="2" fillId="0" borderId="1" xfId="0" applyFont="1" applyBorder="1" applyAlignment="1">
      <alignment horizontal="center"/>
    </xf>
    <xf numFmtId="0" fontId="2" fillId="0" borderId="2" xfId="0" applyFont="1" applyBorder="1" applyAlignment="1" applyProtection="1">
      <alignment horizontal="center"/>
    </xf>
    <xf numFmtId="6" fontId="0" fillId="0" borderId="4" xfId="0" applyNumberFormat="1" applyBorder="1" applyAlignment="1" applyProtection="1">
      <alignment horizontal="center"/>
    </xf>
    <xf numFmtId="0" fontId="2" fillId="2" borderId="2" xfId="0" applyFont="1" applyFill="1" applyBorder="1" applyAlignment="1">
      <alignment horizontal="center"/>
    </xf>
    <xf numFmtId="6" fontId="0" fillId="2" borderId="4" xfId="0" applyNumberFormat="1" applyFill="1" applyBorder="1" applyAlignment="1" applyProtection="1">
      <alignment horizontal="center"/>
      <protection locked="0"/>
    </xf>
    <xf numFmtId="9" fontId="0" fillId="2" borderId="4" xfId="0" applyNumberFormat="1" applyFill="1" applyBorder="1" applyAlignment="1" applyProtection="1">
      <alignment horizontal="center"/>
      <protection locked="0"/>
    </xf>
    <xf numFmtId="6" fontId="0" fillId="2" borderId="6" xfId="0" applyNumberFormat="1" applyFill="1" applyBorder="1" applyAlignment="1" applyProtection="1">
      <alignment horizontal="center"/>
      <protection locked="0"/>
    </xf>
    <xf numFmtId="44" fontId="0" fillId="0" borderId="0" xfId="0" applyNumberFormat="1" applyFill="1" applyBorder="1" applyAlignment="1" applyProtection="1">
      <alignment horizontal="center"/>
    </xf>
    <xf numFmtId="0" fontId="0" fillId="0" borderId="0" xfId="0" applyFill="1" applyBorder="1" applyProtection="1"/>
    <xf numFmtId="0" fontId="0" fillId="0" borderId="3" xfId="0" applyFill="1" applyBorder="1" applyProtection="1"/>
    <xf numFmtId="6" fontId="0" fillId="0" borderId="0" xfId="0" applyNumberFormat="1" applyFill="1" applyBorder="1" applyAlignment="1" applyProtection="1">
      <alignment horizontal="center"/>
    </xf>
    <xf numFmtId="6" fontId="0" fillId="0" borderId="0" xfId="0" applyNumberFormat="1" applyFill="1" applyBorder="1" applyProtection="1"/>
    <xf numFmtId="6" fontId="0" fillId="0" borderId="4" xfId="1" applyNumberFormat="1" applyFont="1" applyBorder="1" applyAlignment="1" applyProtection="1">
      <alignment horizontal="center"/>
    </xf>
    <xf numFmtId="9" fontId="0" fillId="0" borderId="4" xfId="0" applyNumberFormat="1" applyBorder="1" applyAlignment="1" applyProtection="1">
      <alignment horizontal="center"/>
    </xf>
    <xf numFmtId="0" fontId="2" fillId="0" borderId="1" xfId="0" applyFont="1" applyBorder="1" applyProtection="1"/>
    <xf numFmtId="0" fontId="2" fillId="0" borderId="8" xfId="0" applyFont="1" applyBorder="1" applyAlignment="1" applyProtection="1">
      <alignment horizontal="center"/>
    </xf>
    <xf numFmtId="0" fontId="0" fillId="0" borderId="9" xfId="0" applyBorder="1" applyAlignment="1" applyProtection="1">
      <alignment horizontal="center"/>
    </xf>
    <xf numFmtId="6" fontId="0" fillId="0" borderId="10" xfId="0" applyNumberFormat="1" applyBorder="1" applyAlignment="1" applyProtection="1">
      <alignment horizontal="center"/>
    </xf>
    <xf numFmtId="0" fontId="2" fillId="0" borderId="9" xfId="0" applyFont="1" applyBorder="1" applyProtection="1"/>
    <xf numFmtId="0" fontId="0" fillId="0" borderId="9" xfId="0" applyBorder="1" applyProtection="1"/>
    <xf numFmtId="6" fontId="0" fillId="0" borderId="9" xfId="0" applyNumberFormat="1" applyBorder="1" applyProtection="1"/>
    <xf numFmtId="6" fontId="0" fillId="0" borderId="4" xfId="0" applyNumberFormat="1" applyFill="1" applyBorder="1" applyAlignment="1" applyProtection="1">
      <alignment horizontal="center"/>
    </xf>
    <xf numFmtId="0" fontId="0" fillId="3" borderId="5" xfId="0" applyFill="1" applyBorder="1"/>
    <xf numFmtId="6" fontId="0" fillId="3" borderId="6" xfId="0" applyNumberFormat="1" applyFill="1" applyBorder="1" applyAlignment="1" applyProtection="1">
      <alignment horizontal="center"/>
    </xf>
    <xf numFmtId="0" fontId="0" fillId="0" borderId="2" xfId="0" applyBorder="1" applyAlignment="1" applyProtection="1"/>
    <xf numFmtId="6" fontId="0" fillId="0" borderId="3" xfId="0" applyNumberFormat="1" applyFill="1" applyBorder="1" applyProtection="1"/>
    <xf numFmtId="0" fontId="0" fillId="0" borderId="9" xfId="0" applyFill="1" applyBorder="1" applyAlignment="1" applyProtection="1">
      <alignment horizontal="center"/>
    </xf>
    <xf numFmtId="6" fontId="0" fillId="0" borderId="9" xfId="0" applyNumberFormat="1" applyBorder="1" applyAlignment="1" applyProtection="1">
      <alignment horizontal="center"/>
    </xf>
    <xf numFmtId="0" fontId="0" fillId="3" borderId="3" xfId="0" applyFill="1" applyBorder="1" applyProtection="1"/>
    <xf numFmtId="6" fontId="0" fillId="3" borderId="4" xfId="0" applyNumberFormat="1" applyFill="1" applyBorder="1" applyAlignment="1" applyProtection="1">
      <alignment horizontal="center"/>
    </xf>
    <xf numFmtId="0" fontId="2" fillId="0" borderId="1" xfId="0" applyFont="1" applyBorder="1"/>
    <xf numFmtId="0" fontId="2" fillId="0" borderId="1" xfId="0" applyFont="1" applyBorder="1" applyAlignment="1" applyProtection="1"/>
    <xf numFmtId="44" fontId="0" fillId="0" borderId="0" xfId="0" applyNumberFormat="1" applyBorder="1" applyAlignment="1" applyProtection="1">
      <alignment horizontal="center"/>
    </xf>
    <xf numFmtId="0" fontId="0" fillId="0" borderId="7" xfId="0" applyFill="1" applyBorder="1" applyAlignment="1" applyProtection="1">
      <alignment horizontal="center"/>
    </xf>
    <xf numFmtId="10" fontId="0" fillId="0" borderId="0" xfId="2" applyNumberFormat="1" applyFont="1"/>
    <xf numFmtId="10" fontId="0" fillId="0" borderId="0" xfId="2" applyNumberFormat="1" applyFont="1" applyAlignment="1">
      <alignment horizontal="center"/>
    </xf>
    <xf numFmtId="0" fontId="0" fillId="0" borderId="7" xfId="0" applyFill="1" applyBorder="1" applyProtection="1"/>
    <xf numFmtId="0" fontId="0" fillId="0" borderId="0" xfId="0" applyBorder="1"/>
    <xf numFmtId="0" fontId="0" fillId="0" borderId="0" xfId="0" applyAlignment="1">
      <alignment vertical="center"/>
    </xf>
    <xf numFmtId="0" fontId="0" fillId="0" borderId="0" xfId="0" applyAlignment="1">
      <alignment vertical="top"/>
    </xf>
    <xf numFmtId="0" fontId="0" fillId="0" borderId="0" xfId="0" applyAlignment="1">
      <alignment vertical="top" wrapText="1"/>
    </xf>
    <xf numFmtId="0" fontId="0" fillId="0" borderId="0" xfId="0" applyAlignment="1"/>
    <xf numFmtId="0" fontId="4" fillId="0" borderId="0" xfId="0" applyFont="1" applyAlignment="1">
      <alignment vertical="center"/>
    </xf>
    <xf numFmtId="0" fontId="0" fillId="0" borderId="11" xfId="0" applyBorder="1" applyAlignment="1">
      <alignment horizontal="center" vertical="center"/>
    </xf>
    <xf numFmtId="0" fontId="0" fillId="0" borderId="3" xfId="0" applyBorder="1" applyAlignment="1" applyProtection="1">
      <alignment horizontal="right"/>
    </xf>
    <xf numFmtId="6" fontId="0" fillId="4" borderId="0" xfId="0" applyNumberFormat="1" applyFill="1" applyBorder="1" applyAlignment="1" applyProtection="1">
      <alignment horizontal="center"/>
    </xf>
    <xf numFmtId="9" fontId="0" fillId="4" borderId="0" xfId="2" applyFont="1" applyFill="1" applyBorder="1" applyAlignment="1" applyProtection="1">
      <alignment horizontal="center"/>
    </xf>
    <xf numFmtId="9" fontId="0" fillId="0" borderId="0" xfId="2" applyFont="1" applyBorder="1" applyAlignment="1" applyProtection="1">
      <alignment horizontal="center"/>
    </xf>
    <xf numFmtId="0" fontId="6" fillId="0" borderId="0" xfId="0" applyFont="1"/>
    <xf numFmtId="5" fontId="0" fillId="0" borderId="2" xfId="0" applyNumberFormat="1" applyBorder="1" applyAlignment="1" applyProtection="1">
      <alignment horizontal="center"/>
    </xf>
    <xf numFmtId="164" fontId="0" fillId="2" borderId="4" xfId="0" applyNumberFormat="1" applyFill="1" applyBorder="1" applyAlignment="1" applyProtection="1">
      <alignment horizontal="center"/>
      <protection locked="0"/>
    </xf>
    <xf numFmtId="0" fontId="0" fillId="0" borderId="0" xfId="0" applyAlignment="1">
      <alignment vertical="top" wrapText="1"/>
    </xf>
    <xf numFmtId="0" fontId="3" fillId="0" borderId="0" xfId="0" applyFont="1" applyAlignment="1">
      <alignment vertical="top" wrapText="1"/>
    </xf>
    <xf numFmtId="0" fontId="5" fillId="5" borderId="0" xfId="0" applyFont="1" applyFill="1" applyBorder="1" applyAlignment="1">
      <alignment horizontal="center" vertical="center"/>
    </xf>
    <xf numFmtId="0" fontId="5" fillId="5" borderId="0" xfId="0" applyFont="1" applyFill="1" applyAlignment="1">
      <alignment horizontal="center" vertical="center"/>
    </xf>
  </cellXfs>
  <cellStyles count="3">
    <cellStyle name="Currency" xfId="1" builtinId="4"/>
    <cellStyle name="Normal" xfId="0" builtinId="0"/>
    <cellStyle name="Percent" xfId="2" builtinId="5"/>
  </cellStyles>
  <dxfs count="3">
    <dxf>
      <fill>
        <patternFill>
          <bgColor rgb="FFFF0000"/>
        </patternFill>
      </fill>
    </dxf>
    <dxf>
      <fill>
        <patternFill>
          <bgColor rgb="FFFF0000"/>
        </patternFill>
      </fill>
    </dxf>
    <dxf>
      <font>
        <color auto="1"/>
      </font>
      <fill>
        <patternFill>
          <bgColor rgb="FFFF0000"/>
        </patternFill>
      </fill>
    </dxf>
  </dxfs>
  <tableStyles count="0" defaultTableStyle="TableStyleMedium2" defaultPivotStyle="PivotStyleLight16"/>
  <colors>
    <mruColors>
      <color rgb="FFE87D1E"/>
      <color rgb="FF0194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3253104</xdr:colOff>
      <xdr:row>1</xdr:row>
      <xdr:rowOff>1038225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
          <a:ext cx="3253104" cy="10382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xdr:row>
      <xdr:rowOff>1</xdr:rowOff>
    </xdr:from>
    <xdr:to>
      <xdr:col>1</xdr:col>
      <xdr:colOff>3238501</xdr:colOff>
      <xdr:row>1</xdr:row>
      <xdr:rowOff>1033565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1" y="1"/>
          <a:ext cx="3238500" cy="10335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194D3"/>
    <pageSetUpPr fitToPage="1"/>
  </sheetPr>
  <dimension ref="A1:I49"/>
  <sheetViews>
    <sheetView showGridLines="0" showRowColHeaders="0" tabSelected="1" zoomScaleNormal="100" workbookViewId="0">
      <selection activeCell="C16" sqref="C16"/>
    </sheetView>
  </sheetViews>
  <sheetFormatPr defaultRowHeight="15" x14ac:dyDescent="0.25"/>
  <cols>
    <col min="2" max="2" width="52.85546875" customWidth="1"/>
    <col min="3" max="3" width="16.85546875" style="1" customWidth="1"/>
    <col min="4" max="4" width="44.7109375" customWidth="1"/>
    <col min="5" max="5" width="14.28515625" style="1" bestFit="1" customWidth="1"/>
    <col min="6" max="6" width="2.5703125" customWidth="1"/>
    <col min="7" max="7" width="10" style="1" bestFit="1" customWidth="1"/>
  </cols>
  <sheetData>
    <row r="1" spans="1:8" ht="21" customHeight="1" x14ac:dyDescent="0.25"/>
    <row r="2" spans="1:8" ht="102" customHeight="1" x14ac:dyDescent="0.25"/>
    <row r="3" spans="1:8" ht="25.5" customHeight="1" x14ac:dyDescent="0.5">
      <c r="B3" s="63" t="s">
        <v>19</v>
      </c>
    </row>
    <row r="4" spans="1:8" ht="21" customHeight="1" x14ac:dyDescent="0.25">
      <c r="B4" s="57" t="s">
        <v>35</v>
      </c>
    </row>
    <row r="5" spans="1:8" x14ac:dyDescent="0.25">
      <c r="B5" t="s">
        <v>41</v>
      </c>
    </row>
    <row r="7" spans="1:8" x14ac:dyDescent="0.25">
      <c r="B7" s="53" t="s">
        <v>37</v>
      </c>
    </row>
    <row r="8" spans="1:8" x14ac:dyDescent="0.25">
      <c r="B8" s="53"/>
    </row>
    <row r="9" spans="1:8" ht="63.75" customHeight="1" x14ac:dyDescent="0.25">
      <c r="A9" s="56"/>
      <c r="B9" s="66" t="s">
        <v>39</v>
      </c>
      <c r="C9" s="66"/>
      <c r="D9" s="66"/>
      <c r="E9" s="66"/>
    </row>
    <row r="10" spans="1:8" ht="18" customHeight="1" x14ac:dyDescent="0.25">
      <c r="A10" s="56"/>
      <c r="B10" s="55"/>
      <c r="C10" s="55"/>
      <c r="D10" s="55"/>
      <c r="E10" s="55"/>
    </row>
    <row r="11" spans="1:8" ht="48.75" customHeight="1" x14ac:dyDescent="0.25">
      <c r="B11" s="66" t="s">
        <v>32</v>
      </c>
      <c r="C11" s="66"/>
      <c r="D11" s="66"/>
      <c r="E11" s="66"/>
      <c r="H11" s="54"/>
    </row>
    <row r="12" spans="1:8" ht="15" customHeight="1" x14ac:dyDescent="0.25">
      <c r="B12" s="55"/>
      <c r="C12" s="55"/>
      <c r="D12" s="55"/>
      <c r="E12" s="55"/>
      <c r="H12" s="54"/>
    </row>
    <row r="13" spans="1:8" ht="27.75" customHeight="1" x14ac:dyDescent="0.25">
      <c r="B13" s="68" t="s">
        <v>18</v>
      </c>
      <c r="C13" s="68"/>
    </row>
    <row r="14" spans="1:8" ht="15" customHeight="1" thickBot="1" x14ac:dyDescent="0.3">
      <c r="B14" s="58"/>
      <c r="C14" s="58"/>
    </row>
    <row r="15" spans="1:8" x14ac:dyDescent="0.25">
      <c r="B15" s="15" t="s">
        <v>9</v>
      </c>
      <c r="C15" s="18" t="s">
        <v>8</v>
      </c>
      <c r="D15" s="59"/>
      <c r="E15" s="12"/>
      <c r="F15" s="4"/>
      <c r="G15" s="5"/>
    </row>
    <row r="16" spans="1:8" x14ac:dyDescent="0.25">
      <c r="B16" s="2" t="s">
        <v>2</v>
      </c>
      <c r="C16" s="19"/>
      <c r="D16" s="59"/>
      <c r="E16" s="60"/>
      <c r="F16" s="4"/>
      <c r="G16" s="5"/>
    </row>
    <row r="17" spans="2:9" x14ac:dyDescent="0.25">
      <c r="B17" s="2" t="s">
        <v>7</v>
      </c>
      <c r="C17" s="20"/>
      <c r="D17" s="59"/>
      <c r="E17" s="61"/>
      <c r="F17" s="4"/>
      <c r="G17" s="5"/>
    </row>
    <row r="18" spans="2:9" x14ac:dyDescent="0.25">
      <c r="B18" s="2" t="s">
        <v>20</v>
      </c>
      <c r="C18" s="65"/>
      <c r="D18" s="59"/>
      <c r="E18" s="61"/>
      <c r="F18" s="4"/>
      <c r="G18" s="5"/>
    </row>
    <row r="19" spans="2:9" x14ac:dyDescent="0.25">
      <c r="B19" s="2" t="s">
        <v>11</v>
      </c>
      <c r="C19" s="19"/>
      <c r="D19" s="59"/>
      <c r="E19" s="12"/>
      <c r="F19" s="4"/>
      <c r="G19" s="5"/>
    </row>
    <row r="20" spans="2:9" x14ac:dyDescent="0.25">
      <c r="B20" s="2" t="s">
        <v>12</v>
      </c>
      <c r="C20" s="19"/>
      <c r="D20" s="59"/>
      <c r="E20" s="12"/>
      <c r="F20" s="4"/>
      <c r="G20" s="5"/>
    </row>
    <row r="21" spans="2:9" ht="15.75" thickBot="1" x14ac:dyDescent="0.3">
      <c r="B21" s="3" t="s">
        <v>23</v>
      </c>
      <c r="C21" s="21"/>
      <c r="D21" s="59"/>
      <c r="E21" s="62"/>
      <c r="F21" s="4"/>
      <c r="G21" s="5"/>
    </row>
    <row r="22" spans="2:9" x14ac:dyDescent="0.25">
      <c r="D22" s="4"/>
      <c r="E22" s="5"/>
      <c r="F22" s="4"/>
      <c r="G22" s="5"/>
    </row>
    <row r="24" spans="2:9" ht="15.75" thickBot="1" x14ac:dyDescent="0.3"/>
    <row r="25" spans="2:9" x14ac:dyDescent="0.25">
      <c r="B25" s="6"/>
      <c r="C25" s="16" t="s">
        <v>1</v>
      </c>
      <c r="D25" s="29"/>
      <c r="E25" s="16" t="s">
        <v>0</v>
      </c>
      <c r="F25" s="33"/>
      <c r="G25" s="30" t="s">
        <v>5</v>
      </c>
    </row>
    <row r="26" spans="2:9" x14ac:dyDescent="0.25">
      <c r="B26" s="7" t="s">
        <v>2</v>
      </c>
      <c r="C26" s="27">
        <f>C16</f>
        <v>0</v>
      </c>
      <c r="D26" s="7" t="s">
        <v>2</v>
      </c>
      <c r="E26" s="27">
        <f>C16</f>
        <v>0</v>
      </c>
      <c r="F26" s="34"/>
      <c r="G26" s="31"/>
    </row>
    <row r="27" spans="2:9" x14ac:dyDescent="0.25">
      <c r="B27" s="7" t="s">
        <v>3</v>
      </c>
      <c r="C27" s="28">
        <f>C17</f>
        <v>0</v>
      </c>
      <c r="D27" s="7" t="s">
        <v>3</v>
      </c>
      <c r="E27" s="28">
        <f>C18</f>
        <v>0</v>
      </c>
      <c r="F27" s="34"/>
      <c r="G27" s="31"/>
    </row>
    <row r="28" spans="2:9" x14ac:dyDescent="0.25">
      <c r="B28" s="7" t="s">
        <v>17</v>
      </c>
      <c r="C28" s="17">
        <f>IF(C26*C27&gt;2500000,"Error",C26*C27)</f>
        <v>0</v>
      </c>
      <c r="D28" s="7" t="s">
        <v>17</v>
      </c>
      <c r="E28" s="17">
        <f>IF(E26*E27&gt;5250000,"Error",E26*E27)</f>
        <v>0</v>
      </c>
      <c r="F28" s="34"/>
      <c r="G28" s="31"/>
    </row>
    <row r="29" spans="2:9" x14ac:dyDescent="0.25">
      <c r="B29" s="7" t="s">
        <v>21</v>
      </c>
      <c r="C29" s="50">
        <f>IF($C28&gt;1000000,3.5%,3%)</f>
        <v>0.03</v>
      </c>
      <c r="D29" s="7" t="s">
        <v>38</v>
      </c>
      <c r="E29" s="50">
        <f>IF($E28&gt;1000000,2.25%,2%)</f>
        <v>0.02</v>
      </c>
      <c r="F29" s="34"/>
      <c r="G29" s="31"/>
      <c r="I29" s="49"/>
    </row>
    <row r="30" spans="2:9" ht="15.75" thickBot="1" x14ac:dyDescent="0.3">
      <c r="B30" s="10" t="s">
        <v>4</v>
      </c>
      <c r="C30" s="11">
        <f>C28*C29</f>
        <v>0</v>
      </c>
      <c r="D30" s="10" t="s">
        <v>4</v>
      </c>
      <c r="E30" s="11">
        <f>E28*E29</f>
        <v>0</v>
      </c>
      <c r="F30" s="35"/>
      <c r="G30" s="32">
        <f>C30-E30</f>
        <v>0</v>
      </c>
    </row>
    <row r="31" spans="2:9" x14ac:dyDescent="0.25">
      <c r="B31" s="4"/>
      <c r="C31" s="5"/>
      <c r="D31" s="4"/>
      <c r="E31" s="5"/>
      <c r="F31" s="4"/>
      <c r="G31" s="5"/>
    </row>
    <row r="32" spans="2:9" ht="15.75" thickBot="1" x14ac:dyDescent="0.3">
      <c r="B32" s="4"/>
      <c r="C32" s="5"/>
      <c r="D32" s="4"/>
      <c r="E32" s="5"/>
      <c r="F32" s="8"/>
      <c r="G32" s="5"/>
    </row>
    <row r="33" spans="1:7" x14ac:dyDescent="0.25">
      <c r="B33" s="6" t="s">
        <v>2</v>
      </c>
      <c r="C33" s="64">
        <f>C26</f>
        <v>0</v>
      </c>
      <c r="D33" s="6" t="s">
        <v>2</v>
      </c>
      <c r="E33" s="64">
        <f>E26</f>
        <v>0</v>
      </c>
      <c r="F33" s="8"/>
      <c r="G33" s="30" t="s">
        <v>5</v>
      </c>
    </row>
    <row r="34" spans="1:7" x14ac:dyDescent="0.25">
      <c r="B34" s="7" t="s">
        <v>6</v>
      </c>
      <c r="C34" s="17">
        <f>C19</f>
        <v>0</v>
      </c>
      <c r="D34" s="7" t="s">
        <v>6</v>
      </c>
      <c r="E34" s="17">
        <f>C19</f>
        <v>0</v>
      </c>
      <c r="F34" s="8"/>
      <c r="G34" s="31"/>
    </row>
    <row r="35" spans="1:7" x14ac:dyDescent="0.25">
      <c r="B35" s="2" t="s">
        <v>12</v>
      </c>
      <c r="C35" s="17">
        <f>-C20</f>
        <v>0</v>
      </c>
      <c r="D35" s="2" t="s">
        <v>12</v>
      </c>
      <c r="E35" s="17">
        <f>-C20</f>
        <v>0</v>
      </c>
      <c r="F35" s="8"/>
      <c r="G35" s="31"/>
    </row>
    <row r="36" spans="1:7" x14ac:dyDescent="0.25">
      <c r="B36" s="2" t="s">
        <v>23</v>
      </c>
      <c r="C36" s="36">
        <f>C21</f>
        <v>0</v>
      </c>
      <c r="D36" s="2" t="s">
        <v>24</v>
      </c>
      <c r="E36" s="17">
        <f>C21</f>
        <v>0</v>
      </c>
      <c r="F36" s="8"/>
      <c r="G36" s="31"/>
    </row>
    <row r="37" spans="1:7" ht="15.75" thickBot="1" x14ac:dyDescent="0.3">
      <c r="B37" s="37" t="s">
        <v>25</v>
      </c>
      <c r="C37" s="38">
        <f>SUM(C34:C36)</f>
        <v>0</v>
      </c>
      <c r="D37" s="37" t="s">
        <v>25</v>
      </c>
      <c r="E37" s="38">
        <f>SUM(E34:E36)</f>
        <v>0</v>
      </c>
      <c r="F37" s="8"/>
      <c r="G37" s="32">
        <f>C37-E37</f>
        <v>0</v>
      </c>
    </row>
    <row r="38" spans="1:7" ht="15.75" thickBot="1" x14ac:dyDescent="0.3">
      <c r="B38" s="7"/>
      <c r="C38" s="12"/>
      <c r="D38" s="14"/>
      <c r="E38" s="12"/>
      <c r="F38" s="8"/>
      <c r="G38" s="9"/>
    </row>
    <row r="39" spans="1:7" x14ac:dyDescent="0.25">
      <c r="B39" s="46" t="s">
        <v>26</v>
      </c>
      <c r="C39" s="39"/>
      <c r="D39" s="45" t="s">
        <v>15</v>
      </c>
      <c r="E39" s="39"/>
      <c r="F39" s="8"/>
      <c r="G39" s="30" t="s">
        <v>5</v>
      </c>
    </row>
    <row r="40" spans="1:7" x14ac:dyDescent="0.25">
      <c r="B40" s="7" t="s">
        <v>27</v>
      </c>
      <c r="C40" s="17">
        <f>C37</f>
        <v>0</v>
      </c>
      <c r="D40" s="7" t="s">
        <v>28</v>
      </c>
      <c r="E40" s="17">
        <f>E37*C18</f>
        <v>0</v>
      </c>
      <c r="F40" s="8"/>
      <c r="G40" s="31"/>
    </row>
    <row r="41" spans="1:7" x14ac:dyDescent="0.25">
      <c r="B41" s="7" t="s">
        <v>29</v>
      </c>
      <c r="C41" s="27">
        <f>(C19+C21)*C17</f>
        <v>0</v>
      </c>
      <c r="D41" s="7" t="s">
        <v>31</v>
      </c>
      <c r="E41" s="27">
        <f>C16*C18</f>
        <v>0</v>
      </c>
      <c r="F41" s="8"/>
      <c r="G41" s="31"/>
    </row>
    <row r="42" spans="1:7" x14ac:dyDescent="0.25">
      <c r="B42" s="24" t="s">
        <v>30</v>
      </c>
      <c r="C42" s="36">
        <f>C16*C17</f>
        <v>0</v>
      </c>
      <c r="D42" s="40"/>
      <c r="E42" s="36"/>
      <c r="F42" s="23"/>
      <c r="G42" s="41"/>
    </row>
    <row r="43" spans="1:7" x14ac:dyDescent="0.25">
      <c r="B43" s="7"/>
      <c r="C43" s="9"/>
      <c r="D43" s="7"/>
      <c r="E43" s="28"/>
      <c r="F43" s="8"/>
      <c r="G43" s="31"/>
    </row>
    <row r="44" spans="1:7" x14ac:dyDescent="0.25">
      <c r="B44" s="43" t="s">
        <v>13</v>
      </c>
      <c r="C44" s="44">
        <f>MIN(C40:C42)</f>
        <v>0</v>
      </c>
      <c r="D44" s="43" t="s">
        <v>16</v>
      </c>
      <c r="E44" s="44">
        <f>MIN(E40:E41)</f>
        <v>0</v>
      </c>
      <c r="F44" s="8"/>
      <c r="G44" s="42">
        <f>C44-E44</f>
        <v>0</v>
      </c>
    </row>
    <row r="45" spans="1:7" ht="15.75" thickBot="1" x14ac:dyDescent="0.3">
      <c r="B45" s="10" t="s">
        <v>14</v>
      </c>
      <c r="C45" s="11">
        <f>C37-C44</f>
        <v>0</v>
      </c>
      <c r="D45" s="10" t="s">
        <v>14</v>
      </c>
      <c r="E45" s="11">
        <f>E37-E44</f>
        <v>0</v>
      </c>
      <c r="F45" s="34"/>
      <c r="G45" s="32">
        <f>C45-E45</f>
        <v>0</v>
      </c>
    </row>
    <row r="46" spans="1:7" x14ac:dyDescent="0.25">
      <c r="A46" s="52"/>
      <c r="B46" s="51"/>
      <c r="C46" s="25"/>
      <c r="D46" s="26"/>
      <c r="E46" s="25"/>
      <c r="F46" s="23"/>
      <c r="G46" s="48"/>
    </row>
    <row r="47" spans="1:7" ht="52.5" customHeight="1" x14ac:dyDescent="0.25">
      <c r="B47" s="67" t="s">
        <v>34</v>
      </c>
      <c r="C47" s="67"/>
      <c r="D47" s="67"/>
      <c r="E47" s="67"/>
      <c r="F47" s="8"/>
      <c r="G47" s="13"/>
    </row>
    <row r="48" spans="1:7" x14ac:dyDescent="0.25">
      <c r="B48" s="8"/>
      <c r="C48" s="22"/>
      <c r="D48" s="23"/>
      <c r="E48" s="22"/>
      <c r="F48" s="8"/>
      <c r="G48" s="12"/>
    </row>
    <row r="49" spans="2:7" x14ac:dyDescent="0.25">
      <c r="B49" s="8"/>
      <c r="C49" s="47"/>
      <c r="D49" s="8"/>
      <c r="E49" s="47"/>
      <c r="F49" s="8"/>
      <c r="G49" s="12"/>
    </row>
  </sheetData>
  <sheetProtection sheet="1" objects="1" scenarios="1" selectLockedCells="1"/>
  <mergeCells count="4">
    <mergeCell ref="B9:E9"/>
    <mergeCell ref="B11:E11"/>
    <mergeCell ref="B47:E47"/>
    <mergeCell ref="B13:C13"/>
  </mergeCells>
  <conditionalFormatting sqref="C28">
    <cfRule type="containsText" dxfId="2" priority="1" operator="containsText" text="Error">
      <formula>NOT(ISERROR(SEARCH("Error",C28)))</formula>
    </cfRule>
  </conditionalFormatting>
  <dataValidations count="2">
    <dataValidation type="decimal" operator="lessThanOrEqual" allowBlank="1" showInputMessage="1" showErrorMessage="1" sqref="C17">
      <formula1>0.25</formula1>
    </dataValidation>
    <dataValidation type="decimal" operator="lessThanOrEqual" allowBlank="1" showInputMessage="1" showErrorMessage="1" sqref="C18">
      <formula1>1</formula1>
    </dataValidation>
  </dataValidations>
  <printOptions horizontalCentered="1" verticalCentered="1"/>
  <pageMargins left="0" right="0" top="0.5" bottom="0.5" header="0.3" footer="0.3"/>
  <pageSetup scale="6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7D1E"/>
    <pageSetUpPr fitToPage="1"/>
  </sheetPr>
  <dimension ref="A1:H47"/>
  <sheetViews>
    <sheetView showGridLines="0" showRowColHeaders="0" zoomScaleNormal="100" workbookViewId="0">
      <selection activeCell="C16" sqref="C16"/>
    </sheetView>
  </sheetViews>
  <sheetFormatPr defaultRowHeight="15" x14ac:dyDescent="0.25"/>
  <cols>
    <col min="2" max="2" width="53.42578125" customWidth="1"/>
    <col min="3" max="3" width="15.85546875" customWidth="1"/>
    <col min="4" max="4" width="45.28515625" customWidth="1"/>
    <col min="5" max="5" width="14.28515625" bestFit="1" customWidth="1"/>
    <col min="6" max="6" width="3" customWidth="1"/>
    <col min="7" max="7" width="10" bestFit="1" customWidth="1"/>
  </cols>
  <sheetData>
    <row r="1" spans="1:8" ht="21" customHeight="1" x14ac:dyDescent="0.25"/>
    <row r="2" spans="1:8" ht="102" customHeight="1" x14ac:dyDescent="0.25"/>
    <row r="3" spans="1:8" ht="25.5" customHeight="1" x14ac:dyDescent="0.5">
      <c r="B3" s="63" t="s">
        <v>19</v>
      </c>
    </row>
    <row r="4" spans="1:8" ht="21" customHeight="1" x14ac:dyDescent="0.25">
      <c r="B4" s="57" t="s">
        <v>36</v>
      </c>
      <c r="C4" s="1"/>
      <c r="E4" s="1"/>
      <c r="G4" s="1"/>
    </row>
    <row r="5" spans="1:8" x14ac:dyDescent="0.25">
      <c r="B5" t="s">
        <v>42</v>
      </c>
      <c r="C5" s="1"/>
      <c r="E5" s="1"/>
      <c r="G5" s="1"/>
    </row>
    <row r="6" spans="1:8" x14ac:dyDescent="0.25">
      <c r="C6" s="1"/>
      <c r="E6" s="1"/>
      <c r="G6" s="1"/>
    </row>
    <row r="7" spans="1:8" x14ac:dyDescent="0.25">
      <c r="B7" s="53" t="s">
        <v>37</v>
      </c>
      <c r="C7" s="1"/>
      <c r="E7" s="1"/>
      <c r="G7" s="1"/>
    </row>
    <row r="8" spans="1:8" x14ac:dyDescent="0.25">
      <c r="B8" s="53"/>
      <c r="C8" s="1"/>
      <c r="E8" s="1"/>
      <c r="G8" s="1"/>
    </row>
    <row r="9" spans="1:8" ht="32.25" customHeight="1" x14ac:dyDescent="0.25">
      <c r="A9" s="56"/>
      <c r="B9" s="66" t="s">
        <v>40</v>
      </c>
      <c r="C9" s="66"/>
      <c r="D9" s="66"/>
      <c r="E9" s="66"/>
      <c r="G9" s="1"/>
    </row>
    <row r="10" spans="1:8" ht="18" customHeight="1" x14ac:dyDescent="0.25">
      <c r="A10" s="56"/>
      <c r="B10" s="55"/>
      <c r="C10" s="55"/>
      <c r="D10" s="55"/>
      <c r="E10" s="55"/>
      <c r="G10" s="1"/>
    </row>
    <row r="11" spans="1:8" ht="49.5" customHeight="1" x14ac:dyDescent="0.25">
      <c r="B11" s="66" t="s">
        <v>32</v>
      </c>
      <c r="C11" s="66"/>
      <c r="D11" s="66"/>
      <c r="E11" s="66"/>
      <c r="G11" s="1"/>
      <c r="H11" s="54"/>
    </row>
    <row r="13" spans="1:8" ht="27" customHeight="1" x14ac:dyDescent="0.25">
      <c r="B13" s="69" t="s">
        <v>18</v>
      </c>
      <c r="C13" s="69"/>
    </row>
    <row r="14" spans="1:8" ht="15" customHeight="1" thickBot="1" x14ac:dyDescent="0.3">
      <c r="B14" s="53"/>
    </row>
    <row r="15" spans="1:8" x14ac:dyDescent="0.25">
      <c r="B15" s="15" t="s">
        <v>10</v>
      </c>
      <c r="C15" s="18" t="s">
        <v>8</v>
      </c>
      <c r="E15" s="1"/>
      <c r="G15" s="1"/>
    </row>
    <row r="16" spans="1:8" x14ac:dyDescent="0.25">
      <c r="B16" s="2" t="s">
        <v>2</v>
      </c>
      <c r="C16" s="19"/>
      <c r="E16" s="1"/>
      <c r="G16" s="1"/>
    </row>
    <row r="17" spans="2:7" x14ac:dyDescent="0.25">
      <c r="B17" s="2" t="s">
        <v>7</v>
      </c>
      <c r="C17" s="20"/>
      <c r="E17" s="1"/>
      <c r="G17" s="1"/>
    </row>
    <row r="18" spans="2:7" x14ac:dyDescent="0.25">
      <c r="B18" s="2" t="s">
        <v>20</v>
      </c>
      <c r="C18" s="20"/>
      <c r="E18" s="1"/>
      <c r="G18" s="1"/>
    </row>
    <row r="19" spans="2:7" x14ac:dyDescent="0.25">
      <c r="B19" s="2" t="s">
        <v>11</v>
      </c>
      <c r="C19" s="19"/>
      <c r="E19" s="1"/>
      <c r="G19" s="1"/>
    </row>
    <row r="20" spans="2:7" x14ac:dyDescent="0.25">
      <c r="B20" s="2" t="s">
        <v>12</v>
      </c>
      <c r="C20" s="19"/>
      <c r="E20" s="1"/>
      <c r="G20" s="1"/>
    </row>
    <row r="21" spans="2:7" ht="15.75" thickBot="1" x14ac:dyDescent="0.3">
      <c r="B21" s="3" t="s">
        <v>33</v>
      </c>
      <c r="C21" s="21"/>
      <c r="E21" s="1"/>
      <c r="G21" s="1"/>
    </row>
    <row r="22" spans="2:7" x14ac:dyDescent="0.25">
      <c r="C22" s="1"/>
      <c r="E22" s="1"/>
      <c r="G22" s="1"/>
    </row>
    <row r="23" spans="2:7" x14ac:dyDescent="0.25">
      <c r="C23" s="1"/>
      <c r="E23" s="1"/>
      <c r="G23" s="1"/>
    </row>
    <row r="24" spans="2:7" ht="15.75" thickBot="1" x14ac:dyDescent="0.3">
      <c r="C24" s="1"/>
      <c r="E24" s="1"/>
      <c r="G24" s="1"/>
    </row>
    <row r="25" spans="2:7" x14ac:dyDescent="0.25">
      <c r="B25" s="6"/>
      <c r="C25" s="16" t="s">
        <v>1</v>
      </c>
      <c r="D25" s="29"/>
      <c r="E25" s="16" t="s">
        <v>0</v>
      </c>
      <c r="F25" s="33"/>
      <c r="G25" s="30" t="s">
        <v>5</v>
      </c>
    </row>
    <row r="26" spans="2:7" x14ac:dyDescent="0.25">
      <c r="B26" s="7" t="s">
        <v>2</v>
      </c>
      <c r="C26" s="27">
        <f>C16</f>
        <v>0</v>
      </c>
      <c r="D26" s="7" t="s">
        <v>2</v>
      </c>
      <c r="E26" s="27">
        <f>C16</f>
        <v>0</v>
      </c>
      <c r="F26" s="34"/>
      <c r="G26" s="31"/>
    </row>
    <row r="27" spans="2:7" x14ac:dyDescent="0.25">
      <c r="B27" s="7" t="s">
        <v>3</v>
      </c>
      <c r="C27" s="28">
        <f>C17</f>
        <v>0</v>
      </c>
      <c r="D27" s="7" t="s">
        <v>3</v>
      </c>
      <c r="E27" s="28">
        <f>C18</f>
        <v>0</v>
      </c>
      <c r="F27" s="34"/>
      <c r="G27" s="31"/>
    </row>
    <row r="28" spans="2:7" x14ac:dyDescent="0.25">
      <c r="B28" s="7" t="s">
        <v>17</v>
      </c>
      <c r="C28" s="17">
        <f>IF(C26*C27&gt;1000000,"Error",C26*C27)</f>
        <v>0</v>
      </c>
      <c r="D28" s="7" t="s">
        <v>17</v>
      </c>
      <c r="E28" s="17">
        <f>IF(E26*E27&gt;1000000,"Error",E26*E27)</f>
        <v>0</v>
      </c>
      <c r="F28" s="34"/>
      <c r="G28" s="31"/>
    </row>
    <row r="29" spans="2:7" x14ac:dyDescent="0.25">
      <c r="B29" s="7" t="s">
        <v>21</v>
      </c>
      <c r="C29" s="28">
        <v>0.03</v>
      </c>
      <c r="D29" s="7" t="s">
        <v>22</v>
      </c>
      <c r="E29" s="50">
        <f>IF($E28&gt;1000000,2.25%,2%)</f>
        <v>0.02</v>
      </c>
      <c r="F29" s="34"/>
      <c r="G29" s="31"/>
    </row>
    <row r="30" spans="2:7" ht="15.75" thickBot="1" x14ac:dyDescent="0.3">
      <c r="B30" s="10" t="s">
        <v>4</v>
      </c>
      <c r="C30" s="11">
        <f>C28*C29</f>
        <v>0</v>
      </c>
      <c r="D30" s="10" t="s">
        <v>4</v>
      </c>
      <c r="E30" s="11">
        <f>E28*E29</f>
        <v>0</v>
      </c>
      <c r="F30" s="35"/>
      <c r="G30" s="32">
        <f>C30-E30</f>
        <v>0</v>
      </c>
    </row>
    <row r="31" spans="2:7" x14ac:dyDescent="0.25">
      <c r="B31" s="4"/>
      <c r="C31" s="5"/>
      <c r="D31" s="4"/>
      <c r="E31" s="5"/>
      <c r="F31" s="4"/>
      <c r="G31" s="5"/>
    </row>
    <row r="32" spans="2:7" ht="15.75" thickBot="1" x14ac:dyDescent="0.3">
      <c r="B32" s="4"/>
      <c r="C32" s="5"/>
      <c r="D32" s="4"/>
      <c r="E32" s="5"/>
      <c r="F32" s="8"/>
      <c r="G32" s="5"/>
    </row>
    <row r="33" spans="2:7" x14ac:dyDescent="0.25">
      <c r="B33" s="6" t="s">
        <v>2</v>
      </c>
      <c r="C33" s="64">
        <f>C26</f>
        <v>0</v>
      </c>
      <c r="D33" s="6" t="s">
        <v>2</v>
      </c>
      <c r="E33" s="64">
        <f>E26</f>
        <v>0</v>
      </c>
      <c r="F33" s="8"/>
      <c r="G33" s="30" t="s">
        <v>5</v>
      </c>
    </row>
    <row r="34" spans="2:7" x14ac:dyDescent="0.25">
      <c r="B34" s="7" t="s">
        <v>6</v>
      </c>
      <c r="C34" s="17">
        <f>C19</f>
        <v>0</v>
      </c>
      <c r="D34" s="7" t="s">
        <v>6</v>
      </c>
      <c r="E34" s="17">
        <f>C19</f>
        <v>0</v>
      </c>
      <c r="F34" s="8"/>
      <c r="G34" s="31"/>
    </row>
    <row r="35" spans="2:7" x14ac:dyDescent="0.25">
      <c r="B35" s="2" t="s">
        <v>12</v>
      </c>
      <c r="C35" s="17">
        <f>-C20</f>
        <v>0</v>
      </c>
      <c r="D35" s="2" t="s">
        <v>12</v>
      </c>
      <c r="E35" s="17">
        <f>-C20</f>
        <v>0</v>
      </c>
      <c r="F35" s="8"/>
      <c r="G35" s="31"/>
    </row>
    <row r="36" spans="2:7" x14ac:dyDescent="0.25">
      <c r="B36" s="2" t="s">
        <v>23</v>
      </c>
      <c r="C36" s="36">
        <f>C21</f>
        <v>0</v>
      </c>
      <c r="D36" s="2" t="s">
        <v>24</v>
      </c>
      <c r="E36" s="17">
        <f>C21</f>
        <v>0</v>
      </c>
      <c r="F36" s="8"/>
      <c r="G36" s="31"/>
    </row>
    <row r="37" spans="2:7" ht="15.75" thickBot="1" x14ac:dyDescent="0.3">
      <c r="B37" s="37" t="s">
        <v>25</v>
      </c>
      <c r="C37" s="38">
        <f>SUM(C34:C36)</f>
        <v>0</v>
      </c>
      <c r="D37" s="37" t="s">
        <v>25</v>
      </c>
      <c r="E37" s="38">
        <f>SUM(E34:E36)</f>
        <v>0</v>
      </c>
      <c r="F37" s="8"/>
      <c r="G37" s="32">
        <f>C37-E37</f>
        <v>0</v>
      </c>
    </row>
    <row r="38" spans="2:7" ht="15.75" thickBot="1" x14ac:dyDescent="0.3">
      <c r="B38" s="7"/>
      <c r="C38" s="12"/>
      <c r="D38" s="14"/>
      <c r="E38" s="12"/>
      <c r="F38" s="8"/>
      <c r="G38" s="9"/>
    </row>
    <row r="39" spans="2:7" x14ac:dyDescent="0.25">
      <c r="B39" s="46" t="s">
        <v>26</v>
      </c>
      <c r="C39" s="39"/>
      <c r="D39" s="45" t="s">
        <v>15</v>
      </c>
      <c r="E39" s="39"/>
      <c r="F39" s="8"/>
      <c r="G39" s="30" t="s">
        <v>5</v>
      </c>
    </row>
    <row r="40" spans="2:7" x14ac:dyDescent="0.25">
      <c r="B40" s="7" t="s">
        <v>27</v>
      </c>
      <c r="C40" s="17">
        <f>C37</f>
        <v>0</v>
      </c>
      <c r="D40" s="7" t="s">
        <v>28</v>
      </c>
      <c r="E40" s="17">
        <f>E37*C18</f>
        <v>0</v>
      </c>
      <c r="F40" s="8"/>
      <c r="G40" s="31"/>
    </row>
    <row r="41" spans="2:7" x14ac:dyDescent="0.25">
      <c r="B41" s="7" t="s">
        <v>29</v>
      </c>
      <c r="C41" s="27">
        <f>(C19+C21)*C17</f>
        <v>0</v>
      </c>
      <c r="D41" s="7" t="s">
        <v>31</v>
      </c>
      <c r="E41" s="27">
        <f>C16*C18</f>
        <v>0</v>
      </c>
      <c r="F41" s="8"/>
      <c r="G41" s="31"/>
    </row>
    <row r="42" spans="2:7" x14ac:dyDescent="0.25">
      <c r="B42" s="24" t="s">
        <v>30</v>
      </c>
      <c r="C42" s="36">
        <f>C16*C17</f>
        <v>0</v>
      </c>
      <c r="D42" s="40"/>
      <c r="E42" s="36"/>
      <c r="F42" s="23"/>
      <c r="G42" s="41"/>
    </row>
    <row r="43" spans="2:7" x14ac:dyDescent="0.25">
      <c r="B43" s="7"/>
      <c r="C43" s="9"/>
      <c r="D43" s="7"/>
      <c r="E43" s="28"/>
      <c r="F43" s="8"/>
      <c r="G43" s="31"/>
    </row>
    <row r="44" spans="2:7" x14ac:dyDescent="0.25">
      <c r="B44" s="43" t="s">
        <v>13</v>
      </c>
      <c r="C44" s="44">
        <f>MIN(C40:C42)</f>
        <v>0</v>
      </c>
      <c r="D44" s="43" t="s">
        <v>16</v>
      </c>
      <c r="E44" s="44">
        <f>MIN(E40:E41)</f>
        <v>0</v>
      </c>
      <c r="F44" s="8"/>
      <c r="G44" s="42">
        <f>C44-E44</f>
        <v>0</v>
      </c>
    </row>
    <row r="45" spans="2:7" ht="15.75" thickBot="1" x14ac:dyDescent="0.3">
      <c r="B45" s="10" t="s">
        <v>14</v>
      </c>
      <c r="C45" s="11">
        <f>C37-C44</f>
        <v>0</v>
      </c>
      <c r="D45" s="10" t="s">
        <v>14</v>
      </c>
      <c r="E45" s="11">
        <f>E37-E44</f>
        <v>0</v>
      </c>
      <c r="F45" s="34"/>
      <c r="G45" s="32">
        <f>C45-E45</f>
        <v>0</v>
      </c>
    </row>
    <row r="47" spans="2:7" ht="42.75" customHeight="1" x14ac:dyDescent="0.25">
      <c r="B47" s="67" t="s">
        <v>34</v>
      </c>
      <c r="C47" s="67"/>
      <c r="D47" s="67"/>
      <c r="E47" s="67"/>
    </row>
  </sheetData>
  <sheetProtection sheet="1" objects="1" scenarios="1" selectLockedCells="1"/>
  <mergeCells count="4">
    <mergeCell ref="B9:E9"/>
    <mergeCell ref="B11:E11"/>
    <mergeCell ref="B47:E47"/>
    <mergeCell ref="B13:C13"/>
  </mergeCells>
  <conditionalFormatting sqref="C28">
    <cfRule type="containsText" dxfId="1" priority="2" operator="containsText" text="Error">
      <formula>NOT(ISERROR(SEARCH("Error",C28)))</formula>
    </cfRule>
  </conditionalFormatting>
  <conditionalFormatting sqref="E28">
    <cfRule type="containsText" dxfId="0" priority="1" operator="containsText" text="Error">
      <formula>NOT(ISERROR(SEARCH("Error",E28)))</formula>
    </cfRule>
  </conditionalFormatting>
  <dataValidations count="2">
    <dataValidation type="decimal" operator="lessThanOrEqual" allowBlank="1" showInputMessage="1" showErrorMessage="1" sqref="C17">
      <formula1>0.2</formula1>
    </dataValidation>
    <dataValidation type="decimal" operator="lessThanOrEqual" allowBlank="1" showInputMessage="1" showErrorMessage="1" sqref="C18">
      <formula1>1</formula1>
    </dataValidation>
  </dataValidations>
  <pageMargins left="0.2" right="0.2" top="0.75" bottom="0.75" header="0.3" footer="0.3"/>
  <pageSetup scale="5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Term </vt:lpstr>
      <vt:lpstr>Line</vt:lpstr>
      <vt:lpstr>Line!Print_Area</vt:lpstr>
      <vt:lpstr>'Term '!Print_Area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Weber</dc:creator>
  <cp:lastModifiedBy>Sheila Kennedy</cp:lastModifiedBy>
  <cp:lastPrinted>2016-12-07T13:29:24Z</cp:lastPrinted>
  <dcterms:created xsi:type="dcterms:W3CDTF">2016-02-02T01:07:33Z</dcterms:created>
  <dcterms:modified xsi:type="dcterms:W3CDTF">2019-02-01T19:08:04Z</dcterms:modified>
</cp:coreProperties>
</file>